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55" windowWidth="895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<sst xmlns="http://schemas.openxmlformats.org/spreadsheetml/2006/main" count="62" uniqueCount="55">
  <si>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 xml:space="preserve">www.scubaengineer.com </t>
  </si>
  <si>
    <t>%</t>
  </si>
  <si>
    <t>Compressor Delivery Rate =</t>
  </si>
  <si>
    <t>Oxygen mix required =</t>
  </si>
  <si>
    <t>Helium mix required =</t>
  </si>
  <si>
    <t>Liters/min</t>
  </si>
  <si>
    <t>Air Flow used =</t>
  </si>
  <si>
    <t>Oxygen Flow setting =</t>
  </si>
  <si>
    <t>Helium Flow setting =</t>
  </si>
  <si>
    <t>Nitrogen from air used =</t>
  </si>
  <si>
    <t>Oxygen from air used =</t>
  </si>
  <si>
    <t>Liters/Min</t>
  </si>
  <si>
    <t>3. Enter your compressors delivery rate</t>
  </si>
  <si>
    <t>1. Enter your desired Oxygen percentage</t>
  </si>
  <si>
    <t>2. Enter your desired Helium percentage (enter 0 for a Nitrox fill)</t>
  </si>
  <si>
    <t>Compressor limitations</t>
  </si>
  <si>
    <t>1.0 Starting the compressor</t>
  </si>
  <si>
    <t>1.1 Ensure both helium and Oxygen feeds are set to zero</t>
  </si>
  <si>
    <t>1.2 Start the compressor normally on air only</t>
  </si>
  <si>
    <t>2.0 Running Instructions</t>
  </si>
  <si>
    <t>2.1 Assuming the compressor is already running on air feed only</t>
  </si>
  <si>
    <t>2.2 Set the helium flow rate as given above</t>
  </si>
  <si>
    <t>2.3 Set the oxygen flow rate as given above</t>
  </si>
  <si>
    <t>2.4 Confirm the oxygen percentage measured in the input gas flow is as expected</t>
  </si>
  <si>
    <t>3.0 Shutdown instructions</t>
  </si>
  <si>
    <t>3.1 Disconnect your cylinder being filled</t>
  </si>
  <si>
    <t>3.2 Reduce Oxygen flow rate to zero</t>
  </si>
  <si>
    <t>3.3 Reduce Helium flow rate to zero</t>
  </si>
  <si>
    <t>2.5 Purge the compressor condensate and filter towers, and commence filling your cylinder</t>
  </si>
  <si>
    <t>3.4 Purge the compressor condensate and filter towers</t>
  </si>
  <si>
    <t>3.5 Switch off the compressor</t>
  </si>
  <si>
    <t>1.0 Operation instructions</t>
  </si>
  <si>
    <t>4. The compressor MUST have a power failure isolator to prevent re-starting after a power failure</t>
  </si>
  <si>
    <t>2. The Absolute Maximum Oxygen percentage is 40% or explosion will occur</t>
  </si>
  <si>
    <t>Liters</t>
  </si>
  <si>
    <t>bars</t>
  </si>
  <si>
    <t>Helium Cost per Liter =</t>
  </si>
  <si>
    <t>Oxygen Cost per Liter =</t>
  </si>
  <si>
    <t>Cylinder rental charge =</t>
  </si>
  <si>
    <t>mins</t>
  </si>
  <si>
    <t>Cylinder being filled Data</t>
  </si>
  <si>
    <t>Cylinder Size=</t>
  </si>
  <si>
    <t>Cylinder Fill Pressure Required =</t>
  </si>
  <si>
    <t>Cylinder  Capacity =</t>
  </si>
  <si>
    <t>Time to fill Cylinder =</t>
  </si>
  <si>
    <t>Cost of Oxygen used =</t>
  </si>
  <si>
    <t>Cost of Helium Used =</t>
  </si>
  <si>
    <t>3. The compressor must have the crankcase blow-by gases piped back into the input</t>
  </si>
  <si>
    <t>Helium Flow rate (as indicated on an O2 flow gauge)</t>
  </si>
  <si>
    <t>Spreadsheet Instructions</t>
  </si>
  <si>
    <t>Total cost of Oxygen &amp; Helium used to fill cylinder =</t>
  </si>
  <si>
    <t>Currency symbol(eg $US, Pounds, Euros) =</t>
  </si>
  <si>
    <t>US$</t>
  </si>
  <si>
    <t>Continuous Flow Gas Blender - Flow rates and fill costs V1.01</t>
  </si>
  <si>
    <t>1. The compressor must be running on a compatible synthetic oil such as ANDEROL-500/750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</si>
</sst>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26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2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2" xfId="0" applyFont="1" applyFill="1" applyBorder="1" applyAlignment="1">
      <alignment horizontal="right"/>
    </xf>
    <xf numFmtId="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/>
    </xf>
    <xf numFmtId="0" fontId="9" fillId="0" borderId="2" xfId="20" applyFont="1" applyBorder="1" applyAlignment="1">
      <alignment/>
    </xf>
    <xf numFmtId="0" fontId="9" fillId="0" borderId="0" xfId="20" applyFont="1" applyAlignment="1">
      <alignment/>
    </xf>
    <xf numFmtId="0" fontId="9" fillId="0" borderId="3" xfId="20" applyFont="1" applyBorder="1" applyAlignment="1">
      <alignment/>
    </xf>
    <xf numFmtId="2" fontId="2" fillId="2" borderId="9" xfId="0" applyNumberFormat="1" applyFont="1" applyFill="1" applyBorder="1" applyAlignment="1">
      <alignment/>
    </xf>
    <xf numFmtId="0" fontId="0" fillId="6" borderId="12" xfId="0" applyFill="1" applyBorder="1" applyAlignment="1" applyProtection="1">
      <alignment/>
      <protection locked="0"/>
    </xf>
    <xf numFmtId="0" fontId="0" fillId="6" borderId="13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2" fontId="0" fillId="6" borderId="12" xfId="0" applyNumberFormat="1" applyFill="1" applyBorder="1" applyAlignment="1" applyProtection="1">
      <alignment/>
      <protection locked="0"/>
    </xf>
    <xf numFmtId="2" fontId="0" fillId="6" borderId="14" xfId="0" applyNumberFormat="1" applyFill="1" applyBorder="1" applyAlignment="1" applyProtection="1">
      <alignment/>
      <protection locked="0"/>
    </xf>
    <xf numFmtId="2" fontId="0" fillId="6" borderId="13" xfId="0" applyNumberFormat="1" applyFill="1" applyBorder="1" applyAlignment="1" applyProtection="1">
      <alignment/>
      <protection locked="0"/>
    </xf>
    <xf numFmtId="2" fontId="0" fillId="6" borderId="14" xfId="0" applyNumberFormat="1" applyFill="1" applyBorder="1" applyAlignment="1" applyProtection="1">
      <alignment horizontal="right"/>
      <protection locked="0"/>
    </xf>
    <xf numFmtId="164" fontId="0" fillId="6" borderId="12" xfId="0" applyNumberFormat="1" applyFill="1" applyBorder="1" applyAlignment="1" applyProtection="1">
      <alignment/>
      <protection locked="0"/>
    </xf>
    <xf numFmtId="164" fontId="0" fillId="6" borderId="13" xfId="0" applyNumberFormat="1" applyFill="1" applyBorder="1" applyAlignment="1" applyProtection="1">
      <alignment/>
      <protection locked="0"/>
    </xf>
    <xf numFmtId="0" fontId="4" fillId="0" borderId="4" xfId="0" applyFont="1" applyBorder="1" applyAlignment="1">
      <alignment horizontal="center"/>
    </xf>
    <xf numFmtId="0" fontId="9" fillId="0" borderId="2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35" sqref="A35"/>
    </sheetView>
  </sheetViews>
  <sheetFormatPr defaultColWidth="9.140625" defaultRowHeight="12.75"/>
  <cols>
    <col min="2" max="2" width="17.00390625" style="0" customWidth="1"/>
    <col min="3" max="3" width="17.421875" style="0" customWidth="1"/>
    <col min="4" max="4" width="12.28125" style="0" customWidth="1"/>
    <col min="5" max="5" width="24.7109375" style="0" customWidth="1"/>
  </cols>
  <sheetData>
    <row r="1" spans="2:5" ht="33">
      <c r="B1" s="63"/>
      <c r="C1" s="76" t="s">
        <v>0</v>
      </c>
      <c r="D1" s="62"/>
      <c r="E1" s="64"/>
    </row>
    <row r="2" spans="1:5" ht="12.75">
      <c r="A2" s="37"/>
      <c r="B2" s="2"/>
      <c r="C2" s="2"/>
      <c r="D2" s="2"/>
      <c r="E2" s="38"/>
    </row>
    <row r="3" spans="2:5" ht="15">
      <c r="B3" s="2"/>
      <c r="C3" s="75" t="s">
        <v>53</v>
      </c>
      <c r="D3" s="3"/>
      <c r="E3" s="39"/>
    </row>
    <row r="4" spans="1:5" ht="13.5" thickBot="1">
      <c r="A4" s="37"/>
      <c r="B4" s="2"/>
      <c r="C4" s="2"/>
      <c r="D4" s="2"/>
      <c r="E4" s="38"/>
    </row>
    <row r="5" spans="1:5" ht="13.5" thickTop="1">
      <c r="A5" s="37"/>
      <c r="B5" s="2"/>
      <c r="C5" s="4" t="s">
        <v>3</v>
      </c>
      <c r="D5" s="66">
        <v>20</v>
      </c>
      <c r="E5" s="38" t="s">
        <v>1</v>
      </c>
    </row>
    <row r="6" spans="1:5" ht="12.75">
      <c r="A6" s="37"/>
      <c r="B6" s="2"/>
      <c r="C6" s="4" t="s">
        <v>4</v>
      </c>
      <c r="D6" s="67">
        <v>25</v>
      </c>
      <c r="E6" s="38" t="s">
        <v>1</v>
      </c>
    </row>
    <row r="7" spans="1:5" ht="13.5" thickBot="1">
      <c r="A7" s="37"/>
      <c r="B7" s="2"/>
      <c r="C7" s="4" t="s">
        <v>2</v>
      </c>
      <c r="D7" s="68">
        <v>250</v>
      </c>
      <c r="E7" s="38" t="s">
        <v>11</v>
      </c>
    </row>
    <row r="8" spans="1:5" ht="13.5" thickTop="1">
      <c r="A8" s="37"/>
      <c r="B8" s="2"/>
      <c r="C8" s="4"/>
      <c r="D8" s="2"/>
      <c r="E8" s="38"/>
    </row>
    <row r="9" spans="1:5" ht="12.75">
      <c r="A9" s="40"/>
      <c r="B9" s="5"/>
      <c r="C9" s="6" t="s">
        <v>7</v>
      </c>
      <c r="D9" s="55">
        <f>((D5/100)*D7)-D26</f>
        <v>10.625</v>
      </c>
      <c r="E9" s="41" t="s">
        <v>5</v>
      </c>
    </row>
    <row r="10" spans="1:5" ht="12.75">
      <c r="A10" s="40"/>
      <c r="B10" s="5"/>
      <c r="C10" s="6" t="s">
        <v>8</v>
      </c>
      <c r="D10" s="56">
        <f>(D6/100)*D7</f>
        <v>62.5</v>
      </c>
      <c r="E10" s="41" t="s">
        <v>5</v>
      </c>
    </row>
    <row r="11" spans="1:5" ht="12.75">
      <c r="A11" s="58"/>
      <c r="B11" s="59"/>
      <c r="C11" s="60" t="s">
        <v>48</v>
      </c>
      <c r="D11" s="57">
        <f>D10/(1.1*2.8)</f>
        <v>20.29220779220779</v>
      </c>
      <c r="E11" s="61" t="s">
        <v>5</v>
      </c>
    </row>
    <row r="13" spans="1:5" ht="13.5" thickBot="1">
      <c r="A13" s="49"/>
      <c r="B13" s="50"/>
      <c r="C13" s="51" t="s">
        <v>40</v>
      </c>
      <c r="D13" s="52"/>
      <c r="E13" s="53"/>
    </row>
    <row r="14" spans="1:5" ht="13.5" thickTop="1">
      <c r="A14" s="42"/>
      <c r="B14" s="7"/>
      <c r="C14" s="1" t="s">
        <v>41</v>
      </c>
      <c r="D14" s="69">
        <v>22.4</v>
      </c>
      <c r="E14" s="43" t="s">
        <v>34</v>
      </c>
    </row>
    <row r="15" spans="1:5" ht="13.5" thickBot="1">
      <c r="A15" s="42"/>
      <c r="B15" s="7"/>
      <c r="C15" s="1" t="s">
        <v>42</v>
      </c>
      <c r="D15" s="70">
        <v>207</v>
      </c>
      <c r="E15" s="43" t="s">
        <v>35</v>
      </c>
    </row>
    <row r="16" spans="1:5" ht="13.5" thickTop="1">
      <c r="A16" s="42"/>
      <c r="B16" s="7"/>
      <c r="C16" s="1" t="s">
        <v>43</v>
      </c>
      <c r="D16" s="8">
        <f>D14*D15</f>
        <v>4636.799999999999</v>
      </c>
      <c r="E16" s="43" t="s">
        <v>34</v>
      </c>
    </row>
    <row r="17" spans="1:5" ht="12.75">
      <c r="A17" s="42"/>
      <c r="B17" s="7"/>
      <c r="C17" s="1" t="s">
        <v>44</v>
      </c>
      <c r="D17" s="8">
        <f>D16/D7</f>
        <v>18.547199999999997</v>
      </c>
      <c r="E17" s="43" t="s">
        <v>39</v>
      </c>
    </row>
    <row r="18" spans="1:5" ht="12.75">
      <c r="A18" s="42"/>
      <c r="B18" s="7"/>
      <c r="C18" s="1" t="s">
        <v>45</v>
      </c>
      <c r="D18" s="8">
        <f>D9*D17*D21</f>
        <v>3.1530239999999994</v>
      </c>
      <c r="E18" s="54" t="str">
        <f>D24</f>
        <v>US$</v>
      </c>
    </row>
    <row r="19" spans="1:5" ht="12.75">
      <c r="A19" s="42"/>
      <c r="B19" s="7"/>
      <c r="C19" s="1" t="s">
        <v>46</v>
      </c>
      <c r="D19" s="8">
        <f>D10*D17*D22</f>
        <v>56.56896</v>
      </c>
      <c r="E19" s="54" t="str">
        <f>D24</f>
        <v>US$</v>
      </c>
    </row>
    <row r="20" spans="1:5" ht="13.5" thickBot="1">
      <c r="A20" s="42"/>
      <c r="B20" s="7"/>
      <c r="C20" s="1" t="s">
        <v>50</v>
      </c>
      <c r="D20" s="65">
        <f>D18+D19</f>
        <v>59.721984</v>
      </c>
      <c r="E20" s="54" t="str">
        <f>D24</f>
        <v>US$</v>
      </c>
    </row>
    <row r="21" spans="1:5" ht="13.5" thickTop="1">
      <c r="A21" s="42"/>
      <c r="B21" s="7"/>
      <c r="C21" s="1" t="s">
        <v>37</v>
      </c>
      <c r="D21" s="73">
        <v>0.016</v>
      </c>
      <c r="E21" s="54" t="str">
        <f>D24</f>
        <v>US$</v>
      </c>
    </row>
    <row r="22" spans="1:5" ht="12.75">
      <c r="A22" s="42"/>
      <c r="B22" s="7"/>
      <c r="C22" s="1" t="s">
        <v>36</v>
      </c>
      <c r="D22" s="74">
        <v>0.0488</v>
      </c>
      <c r="E22" s="54" t="str">
        <f>D24</f>
        <v>US$</v>
      </c>
    </row>
    <row r="23" spans="1:5" ht="12.75">
      <c r="A23" s="42"/>
      <c r="B23" s="7"/>
      <c r="C23" s="1" t="s">
        <v>38</v>
      </c>
      <c r="D23" s="71">
        <v>15</v>
      </c>
      <c r="E23" s="54" t="str">
        <f>D24</f>
        <v>US$</v>
      </c>
    </row>
    <row r="24" spans="1:5" ht="13.5" thickBot="1">
      <c r="A24" s="44"/>
      <c r="B24" s="45"/>
      <c r="C24" s="46" t="s">
        <v>51</v>
      </c>
      <c r="D24" s="72" t="s">
        <v>52</v>
      </c>
      <c r="E24" s="48"/>
    </row>
    <row r="25" spans="1:5" ht="13.5" thickTop="1">
      <c r="A25" s="42"/>
      <c r="B25" s="7"/>
      <c r="C25" s="1" t="s">
        <v>6</v>
      </c>
      <c r="D25" s="8">
        <f>D7-D10</f>
        <v>187.5</v>
      </c>
      <c r="E25" s="43" t="s">
        <v>5</v>
      </c>
    </row>
    <row r="26" spans="1:5" ht="12.75">
      <c r="A26" s="42"/>
      <c r="B26" s="7"/>
      <c r="C26" s="1" t="s">
        <v>10</v>
      </c>
      <c r="D26" s="8">
        <f>D25*0.21</f>
        <v>39.375</v>
      </c>
      <c r="E26" s="43" t="s">
        <v>5</v>
      </c>
    </row>
    <row r="27" spans="1:5" ht="12.75">
      <c r="A27" s="44"/>
      <c r="B27" s="45"/>
      <c r="C27" s="46" t="s">
        <v>9</v>
      </c>
      <c r="D27" s="47">
        <f>D25*0.79</f>
        <v>148.125</v>
      </c>
      <c r="E27" s="48" t="s">
        <v>5</v>
      </c>
    </row>
    <row r="29" spans="1:5" ht="12.75">
      <c r="A29" s="28" t="s">
        <v>49</v>
      </c>
      <c r="B29" s="29"/>
      <c r="C29" s="29"/>
      <c r="D29" s="29"/>
      <c r="E29" s="30"/>
    </row>
    <row r="30" spans="1:5" ht="12.75">
      <c r="A30" s="31" t="s">
        <v>13</v>
      </c>
      <c r="B30" s="32"/>
      <c r="C30" s="32"/>
      <c r="D30" s="32"/>
      <c r="E30" s="33"/>
    </row>
    <row r="31" spans="1:5" ht="12.75">
      <c r="A31" s="31" t="s">
        <v>14</v>
      </c>
      <c r="B31" s="32"/>
      <c r="C31" s="32"/>
      <c r="D31" s="32"/>
      <c r="E31" s="33"/>
    </row>
    <row r="32" spans="1:5" ht="12.75">
      <c r="A32" s="34" t="s">
        <v>12</v>
      </c>
      <c r="B32" s="35"/>
      <c r="C32" s="35"/>
      <c r="D32" s="35"/>
      <c r="E32" s="36"/>
    </row>
    <row r="33" spans="1:5" ht="12.75">
      <c r="A33" s="19" t="s">
        <v>15</v>
      </c>
      <c r="B33" s="20"/>
      <c r="C33" s="20"/>
      <c r="D33" s="20"/>
      <c r="E33" s="21"/>
    </row>
    <row r="34" spans="1:5" ht="12.75">
      <c r="A34" s="22" t="s">
        <v>54</v>
      </c>
      <c r="B34" s="23"/>
      <c r="C34" s="23"/>
      <c r="D34" s="23"/>
      <c r="E34" s="24"/>
    </row>
    <row r="35" spans="1:5" ht="12.75">
      <c r="A35" s="22" t="s">
        <v>33</v>
      </c>
      <c r="B35" s="23"/>
      <c r="C35" s="23"/>
      <c r="D35" s="23"/>
      <c r="E35" s="24"/>
    </row>
    <row r="36" spans="1:5" ht="12.75">
      <c r="A36" s="22" t="s">
        <v>47</v>
      </c>
      <c r="B36" s="23"/>
      <c r="C36" s="23"/>
      <c r="D36" s="23"/>
      <c r="E36" s="24"/>
    </row>
    <row r="37" spans="1:5" ht="12.75">
      <c r="A37" s="25" t="s">
        <v>32</v>
      </c>
      <c r="B37" s="26"/>
      <c r="C37" s="26"/>
      <c r="D37" s="26"/>
      <c r="E37" s="27"/>
    </row>
    <row r="38" spans="1:5" ht="12.75">
      <c r="A38" s="9" t="s">
        <v>31</v>
      </c>
      <c r="B38" s="10"/>
      <c r="C38" s="10"/>
      <c r="D38" s="10"/>
      <c r="E38" s="11"/>
    </row>
    <row r="39" spans="1:5" ht="12.75">
      <c r="A39" s="12" t="s">
        <v>16</v>
      </c>
      <c r="B39" s="13"/>
      <c r="C39" s="13"/>
      <c r="D39" s="13"/>
      <c r="E39" s="14"/>
    </row>
    <row r="40" spans="1:5" ht="12.75">
      <c r="A40" s="15" t="s">
        <v>17</v>
      </c>
      <c r="B40" s="13"/>
      <c r="C40" s="13"/>
      <c r="D40" s="13"/>
      <c r="E40" s="14"/>
    </row>
    <row r="41" spans="1:5" ht="12.75">
      <c r="A41" s="15" t="s">
        <v>18</v>
      </c>
      <c r="B41" s="13"/>
      <c r="C41" s="13"/>
      <c r="D41" s="13"/>
      <c r="E41" s="14"/>
    </row>
    <row r="42" spans="1:5" ht="12.75">
      <c r="A42" s="12" t="s">
        <v>19</v>
      </c>
      <c r="B42" s="13"/>
      <c r="C42" s="13"/>
      <c r="D42" s="13"/>
      <c r="E42" s="14"/>
    </row>
    <row r="43" spans="1:5" ht="12.75">
      <c r="A43" s="15" t="s">
        <v>20</v>
      </c>
      <c r="B43" s="13"/>
      <c r="C43" s="13"/>
      <c r="D43" s="13"/>
      <c r="E43" s="14"/>
    </row>
    <row r="44" spans="1:5" ht="12.75">
      <c r="A44" s="15" t="s">
        <v>21</v>
      </c>
      <c r="B44" s="13"/>
      <c r="C44" s="13"/>
      <c r="D44" s="13"/>
      <c r="E44" s="14"/>
    </row>
    <row r="45" spans="1:5" ht="12.75">
      <c r="A45" s="15" t="s">
        <v>22</v>
      </c>
      <c r="B45" s="13"/>
      <c r="C45" s="13"/>
      <c r="D45" s="13"/>
      <c r="E45" s="14"/>
    </row>
    <row r="46" spans="1:5" ht="12.75">
      <c r="A46" s="15" t="s">
        <v>23</v>
      </c>
      <c r="B46" s="13"/>
      <c r="C46" s="13"/>
      <c r="D46" s="13"/>
      <c r="E46" s="14"/>
    </row>
    <row r="47" spans="1:5" ht="12.75">
      <c r="A47" s="15" t="s">
        <v>28</v>
      </c>
      <c r="B47" s="13"/>
      <c r="C47" s="13"/>
      <c r="D47" s="13"/>
      <c r="E47" s="14"/>
    </row>
    <row r="48" spans="1:5" ht="12.75">
      <c r="A48" s="12" t="s">
        <v>24</v>
      </c>
      <c r="B48" s="13"/>
      <c r="C48" s="13"/>
      <c r="D48" s="13"/>
      <c r="E48" s="14"/>
    </row>
    <row r="49" spans="1:5" ht="12.75">
      <c r="A49" s="15" t="s">
        <v>25</v>
      </c>
      <c r="B49" s="13"/>
      <c r="C49" s="13"/>
      <c r="D49" s="13"/>
      <c r="E49" s="14"/>
    </row>
    <row r="50" spans="1:5" ht="12.75">
      <c r="A50" s="15" t="s">
        <v>26</v>
      </c>
      <c r="B50" s="13"/>
      <c r="C50" s="13"/>
      <c r="D50" s="13"/>
      <c r="E50" s="14"/>
    </row>
    <row r="51" spans="1:5" ht="12.75">
      <c r="A51" s="15" t="s">
        <v>27</v>
      </c>
      <c r="B51" s="13"/>
      <c r="C51" s="13"/>
      <c r="D51" s="13"/>
      <c r="E51" s="14"/>
    </row>
    <row r="52" spans="1:5" ht="12.75">
      <c r="A52" s="15" t="s">
        <v>29</v>
      </c>
      <c r="B52" s="13"/>
      <c r="C52" s="13"/>
      <c r="D52" s="13"/>
      <c r="E52" s="14"/>
    </row>
    <row r="53" spans="1:5" ht="12.75">
      <c r="A53" s="15" t="s">
        <v>30</v>
      </c>
      <c r="B53" s="13"/>
      <c r="C53" s="13"/>
      <c r="D53" s="13"/>
      <c r="E53" s="14"/>
    </row>
    <row r="54" spans="1:5" ht="12.75">
      <c r="A54" s="16"/>
      <c r="B54" s="17"/>
      <c r="C54" s="17"/>
      <c r="D54" s="17"/>
      <c r="E54" s="18"/>
    </row>
  </sheetData>
  <sheetProtection password="CB35" sheet="1" objects="1" scenarios="1"/>
  <hyperlinks>
    <hyperlink ref="B1:E1" r:id="rId1" display="www.scubaengineer.com 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Mermaids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B2</dc:creator>
  <cp:keywords/>
  <dc:description/>
  <cp:lastModifiedBy>Steve Burton</cp:lastModifiedBy>
  <dcterms:created xsi:type="dcterms:W3CDTF">2007-02-14T08:40:03Z</dcterms:created>
  <dcterms:modified xsi:type="dcterms:W3CDTF">2009-03-24T09:00:32Z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